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Доходы!$5:$6</definedName>
    <definedName name="_xlnm.Print_Area" localSheetId="0">Доходы!$A$1:$D$105</definedName>
  </definedNames>
  <calcPr calcId="125725"/>
</workbook>
</file>

<file path=xl/calcChain.xml><?xml version="1.0" encoding="utf-8"?>
<calcChain xmlns="http://schemas.openxmlformats.org/spreadsheetml/2006/main">
  <c r="D102" i="2"/>
  <c r="D55"/>
  <c r="D62"/>
  <c r="D75"/>
  <c r="D100"/>
  <c r="D90"/>
  <c r="D68"/>
  <c r="D65"/>
  <c r="D64" l="1"/>
  <c r="D99"/>
  <c r="D95"/>
  <c r="D94" s="1"/>
  <c r="D92"/>
  <c r="D88"/>
  <c r="D86"/>
  <c r="D78"/>
  <c r="D76"/>
  <c r="D69"/>
  <c r="D67"/>
  <c r="D63"/>
  <c r="D48"/>
  <c r="D45"/>
  <c r="D42"/>
  <c r="D39"/>
  <c r="D36"/>
  <c r="D31" s="1"/>
  <c r="D29" s="1"/>
  <c r="D72"/>
  <c r="D71" s="1"/>
  <c r="D101" l="1"/>
  <c r="D98" s="1"/>
  <c r="D54" s="1"/>
  <c r="D53" s="1"/>
  <c r="D60" l="1"/>
  <c r="D58"/>
  <c r="D56"/>
  <c r="D26"/>
  <c r="D23"/>
  <c r="D10"/>
  <c r="D18" l="1"/>
  <c r="D13"/>
  <c r="D12" s="1"/>
  <c r="D9" l="1"/>
  <c r="D7" l="1"/>
</calcChain>
</file>

<file path=xl/sharedStrings.xml><?xml version="1.0" encoding="utf-8"?>
<sst xmlns="http://schemas.openxmlformats.org/spreadsheetml/2006/main" count="205" uniqueCount="193">
  <si>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</si>
  <si>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</si>
  <si>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</si>
  <si>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</si>
  <si>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</si>
  <si>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</si>
  <si>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</si>
  <si>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</si>
  <si>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</si>
  <si>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</si>
  <si>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</si>
  <si>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</si>
  <si>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</si>
  <si>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</si>
  <si>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</si>
  <si>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</si>
  <si>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</si>
  <si>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</si>
  <si>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</si>
  <si>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</si>
  <si>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</si>
  <si>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</si>
  <si>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</si>
  <si>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</si>
  <si>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</si>
  <si>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</si>
  <si>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</si>
  <si>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</si>
  <si>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</si>
  <si>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</si>
  <si>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</si>
  <si>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</si>
  <si>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</si>
  <si>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</si>
  <si>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</si>
  <si>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</si>
  <si>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</si>
  <si>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</si>
  <si>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</si>
  <si>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</si>
  <si>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</si>
  <si>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</si>
  <si>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</si>
  <si>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</si>
  <si>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</si>
  <si>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</si>
  <si>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</si>
  <si>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</si>
  <si>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</si>
  <si>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</si>
  <si>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</si>
  <si>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</si>
  <si>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</si>
  <si>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</si>
  <si>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</si>
  <si>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</si>
  <si>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</si>
  <si>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</si>
  <si>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</si>
  <si>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</si>
  <si>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</si>
  <si>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</si>
  <si>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</si>
  <si>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</si>
  <si>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</si>
  <si>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</si>
  <si>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</si>
  <si>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</si>
  <si>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</si>
  <si>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</si>
  <si>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</si>
  <si>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</si>
  <si>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</si>
  <si>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</si>
  <si>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</si>
  <si>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</si>
  <si>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</si>
  <si>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</si>
  <si>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000 2 02 25555 00 0000 150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</si>
  <si>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</si>
  <si>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</si>
  <si>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</si>
  <si>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</si>
  <si>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</si>
  <si>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</si>
  <si>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</si>
  <si>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</si>
  <si>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</si>
  <si>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</si>
  <si>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</si>
  <si>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</si>
  <si>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</si>
  <si>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</si>
  <si>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</si>
  <si>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</si>
  <si>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</si>
  <si>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</si>
  <si>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</si>
  <si>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</si>
  <si>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Свод доходов бюджета Новоуральского городского округа на 2021 год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</si>
  <si>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</si>
  <si>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</si>
  <si>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</si>
  <si>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</si>
  <si>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</si>
  <si>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</si>
  <si>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</si>
  <si>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</si>
  <si>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</si>
  <si>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</si>
  <si>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</si>
  <si>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</si>
  <si>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</si>
  <si>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</si>
  <si>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</si>
  <si>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</si>
  <si>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</si>
  <si>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</si>
  <si>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</si>
  <si>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</si>
  <si>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</si>
  <si>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</si>
  <si>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</si>
  <si>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</si>
  <si>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</si>
  <si>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</si>
  <si>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</si>
  <si>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</si>
  <si>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</si>
  <si>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</si>
  <si>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</si>
  <si>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</si>
  <si>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</si>
  <si>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</si>
  <si>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</si>
  <si>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</si>
  <si>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</si>
  <si>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</si>
  <si>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</si>
  <si>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</si>
  <si>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</si>
  <si>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</si>
  <si>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</si>
  <si>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</si>
  <si>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</si>
  <si>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</si>
  <si>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</si>
  <si>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</si>
  <si>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000 1 16 07000 01 0000 140</t>
  </si>
  <si>
    <t>Субсидии бюджетам на софинансирование капитальных вложений в объекты муниципальной собственности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</si>
  <si>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</si>
  <si>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</si>
  <si>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Единый сельскохозяйственный налог</t>
  </si>
  <si>
    <t>000 1 05 03000 01 0000 110</t>
  </si>
  <si>
    <t xml:space="preserve">  ДОХОДЫ ОТ ОКАЗАНИЯ ПЛАТНЫХ УСЛУГ (РАБОТ) И КОМПЕНСАЦИИ ЗАТРАТ ГОСУДАРСТВА</t>
  </si>
  <si>
    <t>000 1 13 00000 00 0000 000</t>
  </si>
  <si>
    <t>000 2 02 35469 04 0000 150</t>
  </si>
  <si>
    <t>000 2 02 35469 00 0000 150</t>
  </si>
  <si>
    <t>Субвенции бюджетам городских округов на проведение Всероссийской переписи населения 2020 года</t>
  </si>
  <si>
    <t>Субвенции бюджетам на проведение Всероссийской переписи населения 2020 год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</si>
  <si>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</si>
  <si>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</si>
  <si>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</si>
  <si>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</si>
  <si>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</si>
  <si>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</si>
  <si>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Сумма в рублях на 2021год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</si>
  <si>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</si>
  <si>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</si>
  <si>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</si>
  <si>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</si>
  <si>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</si>
  <si>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</si>
  <si>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</si>
  <si>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</si>
  <si>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</si>
  <si>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</si>
  <si>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</si>
  <si>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</si>
  <si>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в редакции решения Думы НГО</t>
  </si>
  <si>
    <t>от ________ № _____</t>
  </si>
  <si>
    <t>Приложение № 2 к решению Думы Новоуральского городского округа № 105 от 16.12.2020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</si>
  <si>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</si>
  <si>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</si>
  <si>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</si>
  <si>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000 2 02 25081 04 0000 150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</si>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</sst>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8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</font>
    <font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2"/>
      <color theme="1"/>
      <name val="Cambria"/>
      <family val="1"/>
      <charset val="204"/>
    </font>
    <font>
      <sz val="12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7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22" fillId="0" borderId="35">
      <alignment horizontal="center" vertical="center" wrapText="1"/>
    </xf>
    <xf numFmtId="0" fontId="25" fillId="0" borderId="1"/>
  </cellStyleXfs>
  <cellXfs count="63">
    <xf numFmtId="0" fontId="0" fillId="0" borderId="0" xfId="0"/>
    <xf numFmtId="0" fontId="12" fillId="3" borderId="1" xfId="0" applyNumberFormat="1" applyFont="1" applyFill="1" applyBorder="1"/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7" fillId="0" borderId="34" xfId="0" applyNumberFormat="1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8" fillId="0" borderId="1" xfId="14" applyNumberFormat="1" applyFont="1" applyAlignment="1" applyProtection="1"/>
    <xf numFmtId="4" fontId="19" fillId="0" borderId="1" xfId="14" applyNumberFormat="1" applyFont="1" applyProtection="1"/>
    <xf numFmtId="0" fontId="13" fillId="0" borderId="0" xfId="0" applyFont="1" applyAlignment="1" applyProtection="1">
      <protection locked="0"/>
    </xf>
    <xf numFmtId="4" fontId="20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0" fontId="21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0" fontId="21" fillId="0" borderId="1" xfId="0" applyFont="1" applyBorder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6" fillId="0" borderId="37" xfId="32" applyNumberFormat="1" applyFont="1" applyFill="1" applyBorder="1" applyAlignment="1" applyProtection="1">
      <alignment horizontal="center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4" fontId="15" fillId="0" borderId="34" xfId="0" applyNumberFormat="1" applyFont="1" applyBorder="1" applyAlignment="1" applyProtection="1">
      <alignment horizontal="right"/>
      <protection locked="0"/>
    </xf>
    <xf numFmtId="4" fontId="16" fillId="0" borderId="34" xfId="32" applyNumberFormat="1" applyFont="1" applyBorder="1" applyAlignment="1" applyProtection="1">
      <alignment horizontal="right"/>
    </xf>
    <xf numFmtId="4" fontId="4" fillId="0" borderId="34" xfId="125" applyNumberFormat="1" applyFont="1" applyBorder="1" applyAlignment="1" applyProtection="1">
      <alignment horizontal="center" vertical="center" wrapText="1"/>
    </xf>
    <xf numFmtId="0" fontId="15" fillId="0" borderId="34" xfId="0" applyNumberFormat="1" applyFont="1" applyBorder="1" applyAlignment="1">
      <alignment horizontal="center" vertical="center" wrapText="1"/>
    </xf>
    <xf numFmtId="0" fontId="15" fillId="0" borderId="34" xfId="36" applyNumberFormat="1" applyFont="1" applyFill="1" applyBorder="1" applyAlignment="1" applyProtection="1">
      <alignment horizontal="center" vertical="center" wrapText="1"/>
    </xf>
    <xf numFmtId="0" fontId="15" fillId="0" borderId="34" xfId="123" applyNumberFormat="1" applyFont="1" applyBorder="1" applyAlignment="1" applyProtection="1">
      <alignment horizontal="center" vertical="center" wrapText="1"/>
    </xf>
    <xf numFmtId="0" fontId="23" fillId="3" borderId="1" xfId="0" applyFont="1" applyFill="1" applyBorder="1" applyAlignment="1">
      <alignment wrapText="1"/>
    </xf>
    <xf numFmtId="0" fontId="23" fillId="3" borderId="1" xfId="0" applyFont="1" applyFill="1" applyBorder="1" applyAlignment="1">
      <alignment horizontal="left" wrapText="1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4" fillId="0" borderId="1" xfId="0" applyFont="1" applyFill="1" applyBorder="1"/>
    <xf numFmtId="4" fontId="26" fillId="0" borderId="1" xfId="0" applyNumberFormat="1" applyFont="1" applyFill="1" applyBorder="1"/>
    <xf numFmtId="0" fontId="12" fillId="0" borderId="1" xfId="0" applyFont="1" applyFill="1" applyBorder="1"/>
    <xf numFmtId="0" fontId="13" fillId="0" borderId="1" xfId="126" applyFont="1" applyFill="1" applyAlignment="1">
      <alignment horizontal="left" wrapText="1"/>
    </xf>
    <xf numFmtId="0" fontId="13" fillId="0" borderId="1" xfId="126" applyFont="1" applyFill="1" applyAlignment="1">
      <alignment horizontal="left"/>
    </xf>
    <xf numFmtId="4" fontId="16" fillId="0" borderId="34" xfId="32" applyNumberFormat="1" applyFont="1" applyBorder="1" applyAlignment="1" applyProtection="1"/>
    <xf numFmtId="4" fontId="27" fillId="0" borderId="1" xfId="0" applyNumberFormat="1" applyFont="1" applyBorder="1" applyProtection="1">
      <protection locked="0"/>
    </xf>
    <xf numFmtId="4" fontId="16" fillId="0" borderId="34" xfId="47" applyFont="1" applyBorder="1" applyAlignment="1" applyProtection="1">
      <alignment horizontal="right" shrinkToFit="1"/>
    </xf>
    <xf numFmtId="0" fontId="13" fillId="0" borderId="0" xfId="0" applyFont="1" applyAlignment="1" applyProtection="1">
      <alignment wrapText="1"/>
      <protection locked="0"/>
    </xf>
    <xf numFmtId="0" fontId="15" fillId="0" borderId="34" xfId="0" applyFont="1" applyFill="1" applyBorder="1" applyAlignment="1" applyProtection="1">
      <alignment vertical="center" wrapText="1"/>
      <protection locked="0"/>
    </xf>
    <xf numFmtId="4" fontId="15" fillId="0" borderId="34" xfId="0" applyNumberFormat="1" applyFont="1" applyFill="1" applyBorder="1" applyAlignment="1" applyProtection="1">
      <protection locked="0"/>
    </xf>
    <xf numFmtId="4" fontId="27" fillId="0" borderId="1" xfId="0" applyNumberFormat="1" applyFont="1" applyFill="1" applyBorder="1" applyProtection="1">
      <protection locked="0"/>
    </xf>
    <xf numFmtId="4" fontId="13" fillId="0" borderId="0" xfId="0" applyNumberFormat="1" applyFont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27">
    <cellStyle name="br" xfId="118"/>
    <cellStyle name="col" xfId="11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9"/>
  <sheetViews>
    <sheetView tabSelected="1"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3" sqref="E3"/>
    </sheetView>
  </sheetViews>
  <sheetFormatPr defaultColWidth="8.85546875" defaultRowHeight="14.25"/>
  <cols>
    <col min="1" max="1" width="6.85546875" style="25" customWidth="1"/>
    <col min="2" max="2" width="88.140625" style="28" customWidth="1"/>
    <col min="3" max="3" width="28" style="30" customWidth="1"/>
    <col min="4" max="4" width="23.5703125" style="10" customWidth="1"/>
    <col min="5" max="5" width="21.5703125" style="10" customWidth="1"/>
    <col min="6" max="16384" width="8.85546875" style="10"/>
  </cols>
  <sheetData>
    <row r="1" spans="1:5" s="3" customFormat="1" ht="82.5" customHeight="1">
      <c r="A1" s="1"/>
      <c r="B1" s="2"/>
      <c r="C1" s="45"/>
      <c r="D1" s="46" t="s">
        <v>181</v>
      </c>
    </row>
    <row r="2" spans="1:5" s="51" customFormat="1" ht="31.5" customHeight="1">
      <c r="A2" s="47"/>
      <c r="B2" s="48"/>
      <c r="C2" s="49"/>
      <c r="D2" s="52" t="s">
        <v>179</v>
      </c>
      <c r="E2" s="50"/>
    </row>
    <row r="3" spans="1:5" s="51" customFormat="1" ht="20.25" customHeight="1">
      <c r="A3" s="47"/>
      <c r="B3" s="48"/>
      <c r="C3" s="49"/>
      <c r="D3" s="53" t="s">
        <v>180</v>
      </c>
      <c r="E3" s="50"/>
    </row>
    <row r="4" spans="1:5" s="3" customFormat="1" ht="26.25" customHeight="1">
      <c r="A4" s="62" t="s">
        <v>99</v>
      </c>
      <c r="B4" s="62"/>
      <c r="C4" s="62"/>
      <c r="D4" s="62"/>
    </row>
    <row r="5" spans="1:5" s="3" customFormat="1" ht="51" customHeight="1">
      <c r="A5" s="42" t="s">
        <v>39</v>
      </c>
      <c r="B5" s="43" t="s">
        <v>0</v>
      </c>
      <c r="C5" s="44" t="s">
        <v>1</v>
      </c>
      <c r="D5" s="41" t="s">
        <v>166</v>
      </c>
    </row>
    <row r="6" spans="1:5" s="7" customFormat="1" ht="15">
      <c r="A6" s="4">
        <v>1</v>
      </c>
      <c r="B6" s="5">
        <v>2</v>
      </c>
      <c r="C6" s="6">
        <v>3</v>
      </c>
      <c r="D6" s="36">
        <v>4</v>
      </c>
    </row>
    <row r="7" spans="1:5" ht="15">
      <c r="A7" s="4">
        <v>1</v>
      </c>
      <c r="B7" s="8" t="s">
        <v>2</v>
      </c>
      <c r="C7" s="9" t="s">
        <v>3</v>
      </c>
      <c r="D7" s="39">
        <f t="shared" ref="D7" si="0">D9+D53</f>
        <v>4420133005.4899998</v>
      </c>
      <c r="E7" s="61"/>
    </row>
    <row r="8" spans="1:5" ht="15">
      <c r="A8" s="4">
        <v>2</v>
      </c>
      <c r="B8" s="11" t="s">
        <v>4</v>
      </c>
      <c r="C8" s="12"/>
      <c r="D8" s="39"/>
    </row>
    <row r="9" spans="1:5" ht="19.5" customHeight="1">
      <c r="A9" s="4">
        <v>3</v>
      </c>
      <c r="B9" s="13" t="s">
        <v>41</v>
      </c>
      <c r="C9" s="14" t="s">
        <v>5</v>
      </c>
      <c r="D9" s="39">
        <f t="shared" ref="D9" si="1">D10+D12+D18+D23+D26+D29+D39+D42+D45+D48</f>
        <v>1323787680</v>
      </c>
    </row>
    <row r="10" spans="1:5" ht="19.5" customHeight="1">
      <c r="A10" s="4">
        <v>4</v>
      </c>
      <c r="B10" s="13" t="s">
        <v>42</v>
      </c>
      <c r="C10" s="14" t="s">
        <v>6</v>
      </c>
      <c r="D10" s="39">
        <f t="shared" ref="D10" si="2">D11</f>
        <v>1047013590</v>
      </c>
    </row>
    <row r="11" spans="1:5" ht="18.75" customHeight="1">
      <c r="A11" s="4">
        <v>5</v>
      </c>
      <c r="B11" s="13" t="s">
        <v>43</v>
      </c>
      <c r="C11" s="14" t="s">
        <v>7</v>
      </c>
      <c r="D11" s="39">
        <v>1047013590</v>
      </c>
    </row>
    <row r="12" spans="1:5" ht="30">
      <c r="A12" s="4">
        <v>6</v>
      </c>
      <c r="B12" s="13" t="s">
        <v>40</v>
      </c>
      <c r="C12" s="14" t="s">
        <v>8</v>
      </c>
      <c r="D12" s="39">
        <f t="shared" ref="D12" si="3">D13</f>
        <v>23931460</v>
      </c>
    </row>
    <row r="13" spans="1:5" ht="30">
      <c r="A13" s="4">
        <v>7</v>
      </c>
      <c r="B13" s="13" t="s">
        <v>100</v>
      </c>
      <c r="C13" s="14" t="s">
        <v>9</v>
      </c>
      <c r="D13" s="39">
        <f t="shared" ref="D13" si="4">D14+D15+D16+D17</f>
        <v>23931460</v>
      </c>
    </row>
    <row r="14" spans="1:5" ht="95.25" customHeight="1">
      <c r="A14" s="4">
        <v>8</v>
      </c>
      <c r="B14" s="13" t="s">
        <v>140</v>
      </c>
      <c r="C14" s="14" t="s">
        <v>62</v>
      </c>
      <c r="D14" s="39">
        <v>10988470</v>
      </c>
    </row>
    <row r="15" spans="1:5" ht="105.75" customHeight="1">
      <c r="A15" s="4">
        <v>9</v>
      </c>
      <c r="B15" s="13" t="s">
        <v>141</v>
      </c>
      <c r="C15" s="14" t="s">
        <v>63</v>
      </c>
      <c r="D15" s="39">
        <v>62620</v>
      </c>
    </row>
    <row r="16" spans="1:5" ht="111" customHeight="1">
      <c r="A16" s="4">
        <v>10</v>
      </c>
      <c r="B16" s="13" t="s">
        <v>142</v>
      </c>
      <c r="C16" s="14" t="s">
        <v>64</v>
      </c>
      <c r="D16" s="39">
        <v>14454690</v>
      </c>
    </row>
    <row r="17" spans="1:4" ht="75">
      <c r="A17" s="4">
        <v>11</v>
      </c>
      <c r="B17" s="13" t="s">
        <v>143</v>
      </c>
      <c r="C17" s="14" t="s">
        <v>65</v>
      </c>
      <c r="D17" s="39">
        <v>-1574320</v>
      </c>
    </row>
    <row r="18" spans="1:4" ht="15">
      <c r="A18" s="4">
        <v>12</v>
      </c>
      <c r="B18" s="13" t="s">
        <v>101</v>
      </c>
      <c r="C18" s="14" t="s">
        <v>10</v>
      </c>
      <c r="D18" s="39">
        <f t="shared" ref="D18" si="5">D19+D20+D22+D21</f>
        <v>71637130</v>
      </c>
    </row>
    <row r="19" spans="1:4" ht="15">
      <c r="A19" s="4">
        <v>13</v>
      </c>
      <c r="B19" s="13" t="s">
        <v>102</v>
      </c>
      <c r="C19" s="14" t="s">
        <v>11</v>
      </c>
      <c r="D19" s="39">
        <v>56515130</v>
      </c>
    </row>
    <row r="20" spans="1:4" ht="15">
      <c r="A20" s="4">
        <v>14</v>
      </c>
      <c r="B20" s="13" t="s">
        <v>103</v>
      </c>
      <c r="C20" s="14" t="s">
        <v>12</v>
      </c>
      <c r="D20" s="39">
        <v>5743000</v>
      </c>
    </row>
    <row r="21" spans="1:4" ht="15">
      <c r="A21" s="4">
        <v>15</v>
      </c>
      <c r="B21" s="13" t="s">
        <v>152</v>
      </c>
      <c r="C21" s="14" t="s">
        <v>153</v>
      </c>
      <c r="D21" s="39">
        <v>29000</v>
      </c>
    </row>
    <row r="22" spans="1:4" ht="15">
      <c r="A22" s="4">
        <v>16</v>
      </c>
      <c r="B22" s="13" t="s">
        <v>104</v>
      </c>
      <c r="C22" s="14" t="s">
        <v>13</v>
      </c>
      <c r="D22" s="39">
        <v>9350000</v>
      </c>
    </row>
    <row r="23" spans="1:4" ht="15">
      <c r="A23" s="4">
        <v>17</v>
      </c>
      <c r="B23" s="13" t="s">
        <v>105</v>
      </c>
      <c r="C23" s="14" t="s">
        <v>14</v>
      </c>
      <c r="D23" s="39">
        <f t="shared" ref="D23" si="6">D24+D25</f>
        <v>43890000</v>
      </c>
    </row>
    <row r="24" spans="1:4" ht="15">
      <c r="A24" s="4">
        <v>18</v>
      </c>
      <c r="B24" s="13" t="s">
        <v>106</v>
      </c>
      <c r="C24" s="14" t="s">
        <v>15</v>
      </c>
      <c r="D24" s="38">
        <v>32350000</v>
      </c>
    </row>
    <row r="25" spans="1:4" ht="15">
      <c r="A25" s="4">
        <v>19</v>
      </c>
      <c r="B25" s="13" t="s">
        <v>107</v>
      </c>
      <c r="C25" s="14" t="s">
        <v>16</v>
      </c>
      <c r="D25" s="38">
        <v>11540000</v>
      </c>
    </row>
    <row r="26" spans="1:4" ht="15">
      <c r="A26" s="4">
        <v>20</v>
      </c>
      <c r="B26" s="13" t="s">
        <v>108</v>
      </c>
      <c r="C26" s="14" t="s">
        <v>17</v>
      </c>
      <c r="D26" s="39">
        <f t="shared" ref="D26" si="7">D27+D28</f>
        <v>16850000</v>
      </c>
    </row>
    <row r="27" spans="1:4" ht="30">
      <c r="A27" s="4">
        <v>21</v>
      </c>
      <c r="B27" s="13" t="s">
        <v>109</v>
      </c>
      <c r="C27" s="14" t="s">
        <v>18</v>
      </c>
      <c r="D27" s="38">
        <v>16835200</v>
      </c>
    </row>
    <row r="28" spans="1:4" ht="30">
      <c r="A28" s="4">
        <v>22</v>
      </c>
      <c r="B28" s="13" t="s">
        <v>110</v>
      </c>
      <c r="C28" s="14" t="s">
        <v>19</v>
      </c>
      <c r="D28" s="38">
        <v>14800</v>
      </c>
    </row>
    <row r="29" spans="1:4" ht="30">
      <c r="A29" s="4">
        <v>23</v>
      </c>
      <c r="B29" s="13" t="s">
        <v>111</v>
      </c>
      <c r="C29" s="14" t="s">
        <v>20</v>
      </c>
      <c r="D29" s="38">
        <f>D30+D31+D37+D38</f>
        <v>85408280</v>
      </c>
    </row>
    <row r="30" spans="1:4" ht="60">
      <c r="A30" s="4">
        <v>24</v>
      </c>
      <c r="B30" s="13" t="s">
        <v>112</v>
      </c>
      <c r="C30" s="14" t="s">
        <v>21</v>
      </c>
      <c r="D30" s="38">
        <v>4815000</v>
      </c>
    </row>
    <row r="31" spans="1:4" ht="73.5" customHeight="1">
      <c r="A31" s="4">
        <v>25</v>
      </c>
      <c r="B31" s="13" t="s">
        <v>113</v>
      </c>
      <c r="C31" s="14" t="s">
        <v>22</v>
      </c>
      <c r="D31" s="38">
        <f>D32+D33+D34+D35+D36</f>
        <v>61847180</v>
      </c>
    </row>
    <row r="32" spans="1:4" ht="51" customHeight="1">
      <c r="A32" s="4">
        <v>26</v>
      </c>
      <c r="B32" s="13" t="s">
        <v>114</v>
      </c>
      <c r="C32" s="14" t="s">
        <v>23</v>
      </c>
      <c r="D32" s="38">
        <v>44011000</v>
      </c>
    </row>
    <row r="33" spans="1:4" ht="69" customHeight="1">
      <c r="A33" s="4">
        <v>27</v>
      </c>
      <c r="B33" s="13" t="s">
        <v>145</v>
      </c>
      <c r="C33" s="14" t="s">
        <v>24</v>
      </c>
      <c r="D33" s="38">
        <v>7446000</v>
      </c>
    </row>
    <row r="34" spans="1:4" ht="66" customHeight="1">
      <c r="A34" s="4">
        <v>28</v>
      </c>
      <c r="B34" s="13" t="s">
        <v>144</v>
      </c>
      <c r="C34" s="14" t="s">
        <v>25</v>
      </c>
      <c r="D34" s="38">
        <v>55700</v>
      </c>
    </row>
    <row r="35" spans="1:4" ht="39" customHeight="1">
      <c r="A35" s="4">
        <v>29</v>
      </c>
      <c r="B35" s="13" t="s">
        <v>115</v>
      </c>
      <c r="C35" s="14" t="s">
        <v>26</v>
      </c>
      <c r="D35" s="38">
        <v>10123780</v>
      </c>
    </row>
    <row r="36" spans="1:4" s="17" customFormat="1" ht="30">
      <c r="A36" s="4">
        <v>30</v>
      </c>
      <c r="B36" s="15" t="s">
        <v>178</v>
      </c>
      <c r="C36" s="16" t="s">
        <v>66</v>
      </c>
      <c r="D36" s="38">
        <f>208800+1900</f>
        <v>210700</v>
      </c>
    </row>
    <row r="37" spans="1:4" ht="15">
      <c r="A37" s="4">
        <v>31</v>
      </c>
      <c r="B37" s="13" t="s">
        <v>116</v>
      </c>
      <c r="C37" s="14" t="s">
        <v>27</v>
      </c>
      <c r="D37" s="38">
        <v>406100</v>
      </c>
    </row>
    <row r="38" spans="1:4" ht="60">
      <c r="A38" s="4">
        <v>32</v>
      </c>
      <c r="B38" s="13" t="s">
        <v>117</v>
      </c>
      <c r="C38" s="14" t="s">
        <v>28</v>
      </c>
      <c r="D38" s="38">
        <v>18340000</v>
      </c>
    </row>
    <row r="39" spans="1:4" ht="15">
      <c r="A39" s="4">
        <v>33</v>
      </c>
      <c r="B39" s="13" t="s">
        <v>118</v>
      </c>
      <c r="C39" s="14" t="s">
        <v>29</v>
      </c>
      <c r="D39" s="38">
        <f>D40+D41</f>
        <v>15312600</v>
      </c>
    </row>
    <row r="40" spans="1:4" ht="20.25" customHeight="1">
      <c r="A40" s="4">
        <v>34</v>
      </c>
      <c r="B40" s="13" t="s">
        <v>119</v>
      </c>
      <c r="C40" s="14" t="s">
        <v>30</v>
      </c>
      <c r="D40" s="38">
        <v>15134400</v>
      </c>
    </row>
    <row r="41" spans="1:4" ht="15">
      <c r="A41" s="4">
        <v>35</v>
      </c>
      <c r="B41" s="13" t="s">
        <v>147</v>
      </c>
      <c r="C41" s="14" t="s">
        <v>146</v>
      </c>
      <c r="D41" s="38">
        <v>178200</v>
      </c>
    </row>
    <row r="42" spans="1:4" ht="30">
      <c r="A42" s="4">
        <v>36</v>
      </c>
      <c r="B42" s="13" t="s">
        <v>154</v>
      </c>
      <c r="C42" s="14" t="s">
        <v>155</v>
      </c>
      <c r="D42" s="38">
        <f>D43+D44</f>
        <v>1096270</v>
      </c>
    </row>
    <row r="43" spans="1:4" ht="15">
      <c r="A43" s="4">
        <v>37</v>
      </c>
      <c r="B43" s="13" t="s">
        <v>120</v>
      </c>
      <c r="C43" s="14" t="s">
        <v>31</v>
      </c>
      <c r="D43" s="38">
        <v>486380</v>
      </c>
    </row>
    <row r="44" spans="1:4" ht="15">
      <c r="A44" s="4">
        <v>38</v>
      </c>
      <c r="B44" s="13" t="s">
        <v>121</v>
      </c>
      <c r="C44" s="14" t="s">
        <v>32</v>
      </c>
      <c r="D44" s="38">
        <v>609890</v>
      </c>
    </row>
    <row r="45" spans="1:4" ht="15">
      <c r="A45" s="4">
        <v>39</v>
      </c>
      <c r="B45" s="13" t="s">
        <v>122</v>
      </c>
      <c r="C45" s="14" t="s">
        <v>33</v>
      </c>
      <c r="D45" s="38">
        <f>D46+D47</f>
        <v>17074050</v>
      </c>
    </row>
    <row r="46" spans="1:4" ht="15">
      <c r="A46" s="4">
        <v>40</v>
      </c>
      <c r="B46" s="13" t="s">
        <v>123</v>
      </c>
      <c r="C46" s="14" t="s">
        <v>34</v>
      </c>
      <c r="D46" s="38">
        <v>196800</v>
      </c>
    </row>
    <row r="47" spans="1:4" ht="60">
      <c r="A47" s="4">
        <v>41</v>
      </c>
      <c r="B47" s="13" t="s">
        <v>124</v>
      </c>
      <c r="C47" s="14" t="s">
        <v>35</v>
      </c>
      <c r="D47" s="38">
        <v>16877250</v>
      </c>
    </row>
    <row r="48" spans="1:4" ht="15">
      <c r="A48" s="4">
        <v>42</v>
      </c>
      <c r="B48" s="13" t="s">
        <v>125</v>
      </c>
      <c r="C48" s="14" t="s">
        <v>36</v>
      </c>
      <c r="D48" s="38">
        <f>SUM(D49:D52)</f>
        <v>1574300</v>
      </c>
    </row>
    <row r="49" spans="1:4" ht="30">
      <c r="A49" s="4">
        <v>43</v>
      </c>
      <c r="B49" s="13" t="s">
        <v>67</v>
      </c>
      <c r="C49" s="14" t="s">
        <v>68</v>
      </c>
      <c r="D49" s="38">
        <v>105600</v>
      </c>
    </row>
    <row r="50" spans="1:4" ht="80.25" customHeight="1">
      <c r="A50" s="4">
        <v>44</v>
      </c>
      <c r="B50" s="13" t="s">
        <v>70</v>
      </c>
      <c r="C50" s="14" t="s">
        <v>148</v>
      </c>
      <c r="D50" s="38">
        <v>1297700</v>
      </c>
    </row>
    <row r="51" spans="1:4" ht="15">
      <c r="A51" s="4">
        <v>45</v>
      </c>
      <c r="B51" s="13" t="s">
        <v>71</v>
      </c>
      <c r="C51" s="14" t="s">
        <v>69</v>
      </c>
      <c r="D51" s="38">
        <v>170000</v>
      </c>
    </row>
    <row r="52" spans="1:4" ht="15">
      <c r="A52" s="4">
        <v>46</v>
      </c>
      <c r="B52" s="13" t="s">
        <v>91</v>
      </c>
      <c r="C52" s="14" t="s">
        <v>92</v>
      </c>
      <c r="D52" s="38">
        <v>1000</v>
      </c>
    </row>
    <row r="53" spans="1:4" ht="15">
      <c r="A53" s="4">
        <v>47</v>
      </c>
      <c r="B53" s="13" t="s">
        <v>126</v>
      </c>
      <c r="C53" s="14" t="s">
        <v>37</v>
      </c>
      <c r="D53" s="39">
        <f>D54+D105</f>
        <v>3096345325.4899998</v>
      </c>
    </row>
    <row r="54" spans="1:4" ht="30">
      <c r="A54" s="4">
        <v>48</v>
      </c>
      <c r="B54" s="13" t="s">
        <v>127</v>
      </c>
      <c r="C54" s="14" t="s">
        <v>38</v>
      </c>
      <c r="D54" s="39">
        <f>D55+D62+D75+D98</f>
        <v>3133908000</v>
      </c>
    </row>
    <row r="55" spans="1:4" ht="15">
      <c r="A55" s="4">
        <v>49</v>
      </c>
      <c r="B55" s="13" t="s">
        <v>128</v>
      </c>
      <c r="C55" s="14" t="s">
        <v>46</v>
      </c>
      <c r="D55" s="39">
        <f>D56+D58+D60</f>
        <v>1196024000</v>
      </c>
    </row>
    <row r="56" spans="1:4" ht="15">
      <c r="A56" s="4">
        <v>50</v>
      </c>
      <c r="B56" s="18" t="s">
        <v>129</v>
      </c>
      <c r="C56" s="14" t="s">
        <v>47</v>
      </c>
      <c r="D56" s="39">
        <f t="shared" ref="D56" si="8">D57</f>
        <v>825388000</v>
      </c>
    </row>
    <row r="57" spans="1:4" ht="30">
      <c r="A57" s="4">
        <v>51</v>
      </c>
      <c r="B57" s="13" t="s">
        <v>76</v>
      </c>
      <c r="C57" s="14" t="s">
        <v>48</v>
      </c>
      <c r="D57" s="39">
        <v>825388000</v>
      </c>
    </row>
    <row r="58" spans="1:4" ht="30">
      <c r="A58" s="4">
        <v>52</v>
      </c>
      <c r="B58" s="13" t="s">
        <v>74</v>
      </c>
      <c r="C58" s="14" t="s">
        <v>72</v>
      </c>
      <c r="D58" s="39">
        <f t="shared" ref="D58" si="9">D59</f>
        <v>127717000</v>
      </c>
    </row>
    <row r="59" spans="1:4" ht="30">
      <c r="A59" s="4">
        <v>53</v>
      </c>
      <c r="B59" s="13" t="s">
        <v>75</v>
      </c>
      <c r="C59" s="14" t="s">
        <v>73</v>
      </c>
      <c r="D59" s="39">
        <v>127717000</v>
      </c>
    </row>
    <row r="60" spans="1:4" ht="30">
      <c r="A60" s="4">
        <v>54</v>
      </c>
      <c r="B60" s="13" t="s">
        <v>130</v>
      </c>
      <c r="C60" s="14" t="s">
        <v>49</v>
      </c>
      <c r="D60" s="39">
        <f t="shared" ref="D60" si="10">D61</f>
        <v>242919000</v>
      </c>
    </row>
    <row r="61" spans="1:4" ht="30">
      <c r="A61" s="4">
        <v>55</v>
      </c>
      <c r="B61" s="13" t="s">
        <v>131</v>
      </c>
      <c r="C61" s="14" t="s">
        <v>50</v>
      </c>
      <c r="D61" s="39">
        <v>242919000</v>
      </c>
    </row>
    <row r="62" spans="1:4" ht="30">
      <c r="A62" s="4">
        <v>56</v>
      </c>
      <c r="B62" s="13" t="s">
        <v>132</v>
      </c>
      <c r="C62" s="14" t="s">
        <v>51</v>
      </c>
      <c r="D62" s="39">
        <f>D63+D65+D67+D69+D71</f>
        <v>105290500</v>
      </c>
    </row>
    <row r="63" spans="1:4" ht="30">
      <c r="A63" s="4">
        <v>57</v>
      </c>
      <c r="B63" s="13" t="s">
        <v>149</v>
      </c>
      <c r="C63" s="19" t="s">
        <v>86</v>
      </c>
      <c r="D63" s="38">
        <f>D64</f>
        <v>22013200</v>
      </c>
    </row>
    <row r="64" spans="1:4" ht="30">
      <c r="A64" s="4">
        <v>58</v>
      </c>
      <c r="B64" s="13" t="s">
        <v>88</v>
      </c>
      <c r="C64" s="19" t="s">
        <v>87</v>
      </c>
      <c r="D64" s="38">
        <f>31834200-9821000</f>
        <v>22013200</v>
      </c>
    </row>
    <row r="65" spans="1:5" s="24" customFormat="1" ht="45.75">
      <c r="A65" s="4">
        <v>59</v>
      </c>
      <c r="B65" s="13" t="s">
        <v>182</v>
      </c>
      <c r="C65" s="19" t="s">
        <v>183</v>
      </c>
      <c r="D65" s="54">
        <f>D66</f>
        <v>252000</v>
      </c>
      <c r="E65" s="55"/>
    </row>
    <row r="66" spans="1:5" s="24" customFormat="1" ht="45.75">
      <c r="A66" s="4">
        <v>60</v>
      </c>
      <c r="B66" s="13" t="s">
        <v>184</v>
      </c>
      <c r="C66" s="19" t="s">
        <v>185</v>
      </c>
      <c r="D66" s="54">
        <v>252000</v>
      </c>
      <c r="E66" s="55"/>
    </row>
    <row r="67" spans="1:5" ht="45">
      <c r="A67" s="4">
        <v>61</v>
      </c>
      <c r="B67" s="13" t="s">
        <v>85</v>
      </c>
      <c r="C67" s="19" t="s">
        <v>82</v>
      </c>
      <c r="D67" s="38">
        <f>D68</f>
        <v>6175800</v>
      </c>
    </row>
    <row r="68" spans="1:5" ht="45">
      <c r="A68" s="4">
        <v>62</v>
      </c>
      <c r="B68" s="13" t="s">
        <v>84</v>
      </c>
      <c r="C68" s="19" t="s">
        <v>83</v>
      </c>
      <c r="D68" s="38">
        <f>10106200-3930400</f>
        <v>6175800</v>
      </c>
    </row>
    <row r="69" spans="1:5" ht="30">
      <c r="A69" s="4">
        <v>63</v>
      </c>
      <c r="B69" s="13" t="s">
        <v>81</v>
      </c>
      <c r="C69" s="19" t="s">
        <v>78</v>
      </c>
      <c r="D69" s="38">
        <f>D70</f>
        <v>12245000</v>
      </c>
    </row>
    <row r="70" spans="1:5" ht="30">
      <c r="A70" s="4">
        <v>64</v>
      </c>
      <c r="B70" s="13" t="s">
        <v>80</v>
      </c>
      <c r="C70" s="19" t="s">
        <v>79</v>
      </c>
      <c r="D70" s="38">
        <v>12245000</v>
      </c>
    </row>
    <row r="71" spans="1:5" s="24" customFormat="1" ht="15">
      <c r="A71" s="4">
        <v>65</v>
      </c>
      <c r="B71" s="13" t="s">
        <v>167</v>
      </c>
      <c r="C71" s="14" t="s">
        <v>168</v>
      </c>
      <c r="D71" s="40">
        <f t="shared" ref="D71" si="11">D72</f>
        <v>64604500</v>
      </c>
    </row>
    <row r="72" spans="1:5" s="17" customFormat="1" ht="15">
      <c r="A72" s="4">
        <v>66</v>
      </c>
      <c r="B72" s="18" t="s">
        <v>169</v>
      </c>
      <c r="C72" s="19" t="s">
        <v>170</v>
      </c>
      <c r="D72" s="35">
        <f t="shared" ref="D72" si="12">D73+D74</f>
        <v>64604500</v>
      </c>
    </row>
    <row r="73" spans="1:5" s="17" customFormat="1" ht="30">
      <c r="A73" s="4">
        <v>67</v>
      </c>
      <c r="B73" s="37" t="s">
        <v>171</v>
      </c>
      <c r="C73" s="16" t="s">
        <v>170</v>
      </c>
      <c r="D73" s="39">
        <v>38449000</v>
      </c>
    </row>
    <row r="74" spans="1:5" s="17" customFormat="1" ht="47.25" customHeight="1">
      <c r="A74" s="4">
        <v>68</v>
      </c>
      <c r="B74" s="21" t="s">
        <v>172</v>
      </c>
      <c r="C74" s="19" t="s">
        <v>170</v>
      </c>
      <c r="D74" s="39">
        <v>26155500</v>
      </c>
    </row>
    <row r="75" spans="1:5" ht="15">
      <c r="A75" s="4">
        <v>69</v>
      </c>
      <c r="B75" s="13" t="s">
        <v>134</v>
      </c>
      <c r="C75" s="14" t="s">
        <v>52</v>
      </c>
      <c r="D75" s="39">
        <f>D76+D78+D86+D88+D90+D92+D94</f>
        <v>1753874000</v>
      </c>
    </row>
    <row r="76" spans="1:5" ht="30">
      <c r="A76" s="4">
        <v>70</v>
      </c>
      <c r="B76" s="13" t="s">
        <v>133</v>
      </c>
      <c r="C76" s="14" t="s">
        <v>53</v>
      </c>
      <c r="D76" s="38">
        <f>D77</f>
        <v>24371500</v>
      </c>
    </row>
    <row r="77" spans="1:5" ht="30">
      <c r="A77" s="4">
        <v>71</v>
      </c>
      <c r="B77" s="13" t="s">
        <v>135</v>
      </c>
      <c r="C77" s="14" t="s">
        <v>54</v>
      </c>
      <c r="D77" s="38">
        <v>24371500</v>
      </c>
    </row>
    <row r="78" spans="1:5" s="20" customFormat="1" ht="30">
      <c r="A78" s="4">
        <v>72</v>
      </c>
      <c r="B78" s="18" t="s">
        <v>136</v>
      </c>
      <c r="C78" s="19" t="s">
        <v>77</v>
      </c>
      <c r="D78" s="38">
        <f>SUM(D79:D85)</f>
        <v>246021700</v>
      </c>
    </row>
    <row r="79" spans="1:5" s="20" customFormat="1" ht="45">
      <c r="A79" s="4">
        <v>73</v>
      </c>
      <c r="B79" s="22" t="s">
        <v>160</v>
      </c>
      <c r="C79" s="19" t="s">
        <v>55</v>
      </c>
      <c r="D79" s="38">
        <v>239000</v>
      </c>
    </row>
    <row r="80" spans="1:5" s="20" customFormat="1" ht="50.25" customHeight="1">
      <c r="A80" s="4">
        <v>74</v>
      </c>
      <c r="B80" s="21" t="s">
        <v>161</v>
      </c>
      <c r="C80" s="19" t="s">
        <v>55</v>
      </c>
      <c r="D80" s="38">
        <v>200</v>
      </c>
    </row>
    <row r="81" spans="1:5" s="20" customFormat="1" ht="30">
      <c r="A81" s="4">
        <v>75</v>
      </c>
      <c r="B81" s="22" t="s">
        <v>162</v>
      </c>
      <c r="C81" s="19" t="s">
        <v>55</v>
      </c>
      <c r="D81" s="38">
        <v>136400</v>
      </c>
    </row>
    <row r="82" spans="1:5" s="20" customFormat="1" ht="52.5" customHeight="1">
      <c r="A82" s="4">
        <v>76</v>
      </c>
      <c r="B82" s="22" t="s">
        <v>163</v>
      </c>
      <c r="C82" s="19" t="s">
        <v>55</v>
      </c>
      <c r="D82" s="38">
        <v>1123000</v>
      </c>
    </row>
    <row r="83" spans="1:5" s="20" customFormat="1" ht="45">
      <c r="A83" s="4">
        <v>77</v>
      </c>
      <c r="B83" s="21" t="s">
        <v>165</v>
      </c>
      <c r="C83" s="19" t="s">
        <v>55</v>
      </c>
      <c r="D83" s="38">
        <v>1920100</v>
      </c>
    </row>
    <row r="84" spans="1:5" s="20" customFormat="1" ht="75">
      <c r="A84" s="4">
        <v>78</v>
      </c>
      <c r="B84" s="23" t="s">
        <v>45</v>
      </c>
      <c r="C84" s="19" t="s">
        <v>55</v>
      </c>
      <c r="D84" s="38">
        <v>3179200</v>
      </c>
    </row>
    <row r="85" spans="1:5" s="20" customFormat="1" ht="45">
      <c r="A85" s="4">
        <v>79</v>
      </c>
      <c r="B85" s="22" t="s">
        <v>44</v>
      </c>
      <c r="C85" s="19" t="s">
        <v>55</v>
      </c>
      <c r="D85" s="38">
        <v>239423800</v>
      </c>
    </row>
    <row r="86" spans="1:5" s="32" customFormat="1" ht="47.25">
      <c r="A86" s="4">
        <v>80</v>
      </c>
      <c r="B86" s="33" t="s">
        <v>98</v>
      </c>
      <c r="C86" s="31" t="s">
        <v>93</v>
      </c>
      <c r="D86" s="38">
        <f>D87</f>
        <v>36500</v>
      </c>
    </row>
    <row r="87" spans="1:5" s="34" customFormat="1" ht="47.25">
      <c r="A87" s="4">
        <v>81</v>
      </c>
      <c r="B87" s="33" t="s">
        <v>97</v>
      </c>
      <c r="C87" s="31" t="s">
        <v>94</v>
      </c>
      <c r="D87" s="38">
        <v>36500</v>
      </c>
    </row>
    <row r="88" spans="1:5" ht="30">
      <c r="A88" s="4">
        <v>82</v>
      </c>
      <c r="B88" s="13" t="s">
        <v>137</v>
      </c>
      <c r="C88" s="14" t="s">
        <v>59</v>
      </c>
      <c r="D88" s="35">
        <f t="shared" ref="D88:D92" si="13">D89</f>
        <v>32551400</v>
      </c>
    </row>
    <row r="89" spans="1:5" ht="30">
      <c r="A89" s="4">
        <v>83</v>
      </c>
      <c r="B89" s="13" t="s">
        <v>60</v>
      </c>
      <c r="C89" s="14" t="s">
        <v>56</v>
      </c>
      <c r="D89" s="38">
        <v>32551400</v>
      </c>
    </row>
    <row r="90" spans="1:5" s="24" customFormat="1" ht="45.75">
      <c r="A90" s="4">
        <v>84</v>
      </c>
      <c r="B90" s="13" t="s">
        <v>186</v>
      </c>
      <c r="C90" s="14" t="s">
        <v>187</v>
      </c>
      <c r="D90" s="56">
        <f t="shared" ref="D90" si="14">D91</f>
        <v>366600</v>
      </c>
      <c r="E90" s="55"/>
    </row>
    <row r="91" spans="1:5" s="24" customFormat="1" ht="45.75">
      <c r="A91" s="4">
        <v>85</v>
      </c>
      <c r="B91" s="13" t="s">
        <v>188</v>
      </c>
      <c r="C91" s="14" t="s">
        <v>189</v>
      </c>
      <c r="D91" s="54">
        <v>366600</v>
      </c>
      <c r="E91" s="55"/>
    </row>
    <row r="92" spans="1:5" ht="15">
      <c r="A92" s="4">
        <v>86</v>
      </c>
      <c r="B92" s="18" t="s">
        <v>159</v>
      </c>
      <c r="C92" s="14" t="s">
        <v>157</v>
      </c>
      <c r="D92" s="35">
        <f t="shared" si="13"/>
        <v>1289300</v>
      </c>
    </row>
    <row r="93" spans="1:5" ht="28.5" customHeight="1">
      <c r="A93" s="4">
        <v>87</v>
      </c>
      <c r="B93" s="18" t="s">
        <v>158</v>
      </c>
      <c r="C93" s="14" t="s">
        <v>156</v>
      </c>
      <c r="D93" s="38">
        <v>1289300</v>
      </c>
    </row>
    <row r="94" spans="1:5" s="24" customFormat="1" ht="19.5" customHeight="1">
      <c r="A94" s="4">
        <v>88</v>
      </c>
      <c r="B94" s="13" t="s">
        <v>138</v>
      </c>
      <c r="C94" s="14" t="s">
        <v>57</v>
      </c>
      <c r="D94" s="35">
        <f t="shared" ref="D94" si="15">D95</f>
        <v>1449237000</v>
      </c>
    </row>
    <row r="95" spans="1:5" s="17" customFormat="1" ht="19.5" customHeight="1">
      <c r="A95" s="4">
        <v>89</v>
      </c>
      <c r="B95" s="18" t="s">
        <v>139</v>
      </c>
      <c r="C95" s="19" t="s">
        <v>58</v>
      </c>
      <c r="D95" s="38">
        <f>D96+D97</f>
        <v>1449237000</v>
      </c>
    </row>
    <row r="96" spans="1:5" s="17" customFormat="1" ht="75">
      <c r="A96" s="4">
        <v>90</v>
      </c>
      <c r="B96" s="21" t="s">
        <v>61</v>
      </c>
      <c r="C96" s="19" t="s">
        <v>58</v>
      </c>
      <c r="D96" s="38">
        <v>846066000</v>
      </c>
    </row>
    <row r="97" spans="1:5" s="17" customFormat="1" ht="45">
      <c r="A97" s="4">
        <v>91</v>
      </c>
      <c r="B97" s="22" t="s">
        <v>164</v>
      </c>
      <c r="C97" s="19" t="s">
        <v>58</v>
      </c>
      <c r="D97" s="38">
        <v>603171000</v>
      </c>
    </row>
    <row r="98" spans="1:5" ht="21.75" customHeight="1">
      <c r="A98" s="4">
        <v>92</v>
      </c>
      <c r="B98" s="13" t="s">
        <v>90</v>
      </c>
      <c r="C98" s="14" t="s">
        <v>89</v>
      </c>
      <c r="D98" s="39">
        <f>D99+D101</f>
        <v>78719500</v>
      </c>
    </row>
    <row r="99" spans="1:5" s="24" customFormat="1" ht="45">
      <c r="A99" s="4">
        <v>93</v>
      </c>
      <c r="B99" s="13" t="s">
        <v>150</v>
      </c>
      <c r="C99" s="14" t="s">
        <v>96</v>
      </c>
      <c r="D99" s="38">
        <f>D100</f>
        <v>34346700</v>
      </c>
    </row>
    <row r="100" spans="1:5" s="24" customFormat="1" ht="45">
      <c r="A100" s="4">
        <v>94</v>
      </c>
      <c r="B100" s="18" t="s">
        <v>151</v>
      </c>
      <c r="C100" s="14" t="s">
        <v>95</v>
      </c>
      <c r="D100" s="38">
        <f>31653600+2693100</f>
        <v>34346700</v>
      </c>
    </row>
    <row r="101" spans="1:5" s="24" customFormat="1" ht="18" customHeight="1">
      <c r="A101" s="4">
        <v>95</v>
      </c>
      <c r="B101" s="13" t="s">
        <v>173</v>
      </c>
      <c r="C101" s="19" t="s">
        <v>174</v>
      </c>
      <c r="D101" s="40">
        <f t="shared" ref="D101" si="16">D102</f>
        <v>44372800</v>
      </c>
    </row>
    <row r="102" spans="1:5" s="24" customFormat="1" ht="19.5" customHeight="1">
      <c r="A102" s="4">
        <v>96</v>
      </c>
      <c r="B102" s="13" t="s">
        <v>175</v>
      </c>
      <c r="C102" s="19" t="s">
        <v>176</v>
      </c>
      <c r="D102" s="40">
        <f>SUM(D103:D104)</f>
        <v>44372800</v>
      </c>
    </row>
    <row r="103" spans="1:5" s="24" customFormat="1" ht="45">
      <c r="A103" s="4">
        <v>97</v>
      </c>
      <c r="B103" s="13" t="s">
        <v>177</v>
      </c>
      <c r="C103" s="19" t="s">
        <v>176</v>
      </c>
      <c r="D103" s="39">
        <v>42575800</v>
      </c>
    </row>
    <row r="104" spans="1:5" s="24" customFormat="1" ht="75.75">
      <c r="A104" s="4">
        <v>98</v>
      </c>
      <c r="B104" s="13" t="s">
        <v>190</v>
      </c>
      <c r="C104" s="19" t="s">
        <v>176</v>
      </c>
      <c r="D104" s="54">
        <v>1797000</v>
      </c>
      <c r="E104" s="55"/>
    </row>
    <row r="105" spans="1:5" s="17" customFormat="1" ht="30">
      <c r="A105" s="4">
        <v>99</v>
      </c>
      <c r="B105" s="58" t="s">
        <v>191</v>
      </c>
      <c r="C105" s="19" t="s">
        <v>192</v>
      </c>
      <c r="D105" s="59">
        <v>-37562674.510000005</v>
      </c>
      <c r="E105" s="60"/>
    </row>
    <row r="106" spans="1:5">
      <c r="B106" s="26"/>
      <c r="C106" s="27"/>
    </row>
    <row r="107" spans="1:5" ht="76.5" customHeight="1">
      <c r="B107" s="57"/>
      <c r="C107" s="29"/>
    </row>
    <row r="108" spans="1:5">
      <c r="C108" s="29"/>
    </row>
    <row r="109" spans="1:5">
      <c r="C109" s="29"/>
    </row>
    <row r="110" spans="1:5">
      <c r="C110" s="29"/>
    </row>
    <row r="111" spans="1:5">
      <c r="C111" s="29"/>
    </row>
    <row r="112" spans="1:5">
      <c r="C112" s="29"/>
    </row>
    <row r="113" spans="3:3">
      <c r="C113" s="29"/>
    </row>
    <row r="114" spans="3:3">
      <c r="C114" s="29"/>
    </row>
    <row r="115" spans="3:3">
      <c r="C115" s="29"/>
    </row>
    <row r="116" spans="3:3">
      <c r="C116" s="29"/>
    </row>
    <row r="117" spans="3:3">
      <c r="C117" s="29"/>
    </row>
    <row r="118" spans="3:3">
      <c r="C118" s="29"/>
    </row>
    <row r="119" spans="3:3">
      <c r="C119" s="29"/>
    </row>
    <row r="120" spans="3:3">
      <c r="C120" s="29"/>
    </row>
    <row r="121" spans="3:3">
      <c r="C121" s="29"/>
    </row>
    <row r="122" spans="3:3">
      <c r="C122" s="29"/>
    </row>
    <row r="123" spans="3:3">
      <c r="C123" s="29"/>
    </row>
    <row r="124" spans="3:3">
      <c r="C124" s="29"/>
    </row>
    <row r="125" spans="3:3">
      <c r="C125" s="29"/>
    </row>
    <row r="126" spans="3:3">
      <c r="C126" s="29"/>
    </row>
    <row r="127" spans="3:3">
      <c r="C127" s="29"/>
    </row>
    <row r="128" spans="3:3">
      <c r="C128" s="29"/>
    </row>
    <row r="129" spans="3:3">
      <c r="C129" s="29"/>
    </row>
  </sheetData>
  <mergeCells count="1">
    <mergeCell ref="A4:D4"/>
  </mergeCells>
  <pageMargins left="1.1417322834645669" right="0.39370078740157483" top="0.74803149606299213" bottom="0.78740157480314965" header="0.59055118110236227" footer="0.6692913385826772"/>
  <pageSetup paperSize="8" scale="85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fdc18</cp:lastModifiedBy>
  <cp:lastPrinted>2021-02-09T07:58:03Z</cp:lastPrinted>
  <dcterms:created xsi:type="dcterms:W3CDTF">2018-10-18T10:31:29Z</dcterms:created>
  <dcterms:modified xsi:type="dcterms:W3CDTF">2021-02-09T07:58:13Z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